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Analyser" sheetId="2" state="visible" r:id="rId4"/>
    <sheet name="All Policie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<sst xmlns="http://schemas.openxmlformats.org/spreadsheetml/2006/main" count="90" uniqueCount="88">
  <si>
    <t xml:space="preserve">Insurance Policy Audit</t>
  </si>
  <si>
    <t xml:space="preserve">Simply Wealth Creation  ·  simplywealthcreation.com</t>
  </si>
  <si>
    <t xml:space="preserve">WHAT THIS WORKBOOK DOES</t>
  </si>
  <si>
    <t xml:space="preserve">Most people judge an insurance policy by its maturity amount. That is the wrong number. The right question is: given that you can walk away today with the surrender value in hand, what rate of return do the FUTURE premiums actually earn you? This workbook computes that number.</t>
  </si>
  <si>
    <t xml:space="preserve">THE THREE NUMBERS YOU MUST GET FROM YOUR INSURER</t>
  </si>
  <si>
    <t xml:space="preserve">1.  Current surrender value — the exact amount payable if you exit today. Ask the branch, or check the insurer's online portal. Do not estimate it; the calculation is meaningless if this is guessed.</t>
  </si>
  <si>
    <t xml:space="preserve">2.  Total premiums paid to date — excluding GST, rider premiums and any extra/loading premium.</t>
  </si>
  <si>
    <t xml:space="preserve">3.  Estimated maturity value — sum assured plus vested bonuses accrued so far plus expected future bonuses. Your annual bonus statement or the original benefit illustration will show this. Bonus rates are not guaranteed, so treat this as an estimate and test a lower figure too.</t>
  </si>
  <si>
    <t xml:space="preserve">HOW TO USE IT</t>
  </si>
  <si>
    <t xml:space="preserve">Analyser tab  —  one policy in full detail, with a year-by-year cash flow and the forward-looking IRR. Use this tab for limited-premium-payment policies (where premiums stop before maturity).</t>
  </si>
  <si>
    <t xml:space="preserve">All Policies tab  —  a quick side-by-side for up to twelve policies. Assumes premiums are payable right up to maturity. If any policy is limited-pay, run it through the Analyser tab instead.</t>
  </si>
  <si>
    <t xml:space="preserve">HOW TO READ THE RESULT</t>
  </si>
  <si>
    <t xml:space="preserve">The headline figure is the Forward IRR — the annual return your remaining premiums earn from today onward. Compare it to what the same money could earn elsewhere at a similar risk level. A long-term government bond or a PPF account is a fair benchmark. Nothing in this workbook tells you which is better for you.</t>
  </si>
  <si>
    <t xml:space="preserve">The Analyser also shows a break-even return: the rate at which surrendering and reinvesting produces exactly the same final amount as continuing. Above that rate, continuing costs you money in relative terms; below it, continuing comes out ahead.</t>
  </si>
  <si>
    <t xml:space="preserve">WHAT THIS WORKBOOK DOES NOT DO</t>
  </si>
  <si>
    <t xml:space="preserve">It does not consider your life cover need. If you surrender a policy you lose the death benefit, and if your family depends on your income you need to replace that cover — usually with term insurance — before you exit anything. It also ignores tax on surrender proceeds, which can apply in some cases. Check your own position.</t>
  </si>
  <si>
    <t xml:space="preserve">COLOUR KEY</t>
  </si>
  <si>
    <t xml:space="preserve">   Yellow cells with blue text  =  you type here.      Green cells  =  calculated, do not overwrite.      Everything else is labels.</t>
  </si>
  <si>
    <t xml:space="preserve">IMPORTANT</t>
  </si>
  <si>
    <t xml:space="preserve">This workbook is an educational calculator. It performs arithmetic on figures that you supply. It is not investment advice, insurance advice or a recommendation to surrender, continue, alter or purchase any policy, and it does not take your personal circumstances into account. Simply Wealth Creation is not registered with SEBI or IRDAI in any advisory capacity. Verify every figure with your insurer, and consult a suitably qualified professional before acting. Any decision you take is entirely your own.</t>
  </si>
  <si>
    <t xml:space="preserve">© Simply Wealth Creation. For personal use.</t>
  </si>
  <si>
    <t xml:space="preserve">Policy Analyser</t>
  </si>
  <si>
    <t xml:space="preserve">One policy, in full. Fill in the yellow cells only.</t>
  </si>
  <si>
    <t xml:space="preserve">POLICY DETAILS</t>
  </si>
  <si>
    <t xml:space="preserve">Policy / plan name</t>
  </si>
  <si>
    <t xml:space="preserve">LIC Jeevan Anand (example)</t>
  </si>
  <si>
    <t xml:space="preserve">Insurer</t>
  </si>
  <si>
    <t xml:space="preserve">LIC of India</t>
  </si>
  <si>
    <t xml:space="preserve">Policy number (optional)</t>
  </si>
  <si>
    <t xml:space="preserve">Sum assured</t>
  </si>
  <si>
    <t xml:space="preserve">The basic sum assured shown on your policy document.</t>
  </si>
  <si>
    <t xml:space="preserve">TERMS</t>
  </si>
  <si>
    <t xml:space="preserve">Policy term (years)</t>
  </si>
  <si>
    <t xml:space="preserve">Total years from start to maturity.</t>
  </si>
  <si>
    <t xml:space="preserve">Premium paying term (years)</t>
  </si>
  <si>
    <t xml:space="preserve">Equal to policy term for regular-pay policies; shorter for limited-pay.</t>
  </si>
  <si>
    <t xml:space="preserve">Policy years completed</t>
  </si>
  <si>
    <t xml:space="preserve">Full years elapsed since the policy started.</t>
  </si>
  <si>
    <t xml:space="preserve">Annual premium (excl. GST)</t>
  </si>
  <si>
    <t xml:space="preserve">Base premium only. Exclude GST, riders and any extra/loading premium.</t>
  </si>
  <si>
    <t xml:space="preserve">AMOUNTS  (get these from your insurer)</t>
  </si>
  <si>
    <t xml:space="preserve">Total premiums paid to date</t>
  </si>
  <si>
    <t xml:space="preserve">Current surrender value</t>
  </si>
  <si>
    <t xml:space="preserve">The exact amount payable today. Ask your insurer — do not estimate.</t>
  </si>
  <si>
    <t xml:space="preserve">Estimated maturity value</t>
  </si>
  <si>
    <t xml:space="preserve">Sum assured + vested bonuses + expected future bonuses. Not guaranteed.</t>
  </si>
  <si>
    <t xml:space="preserve">YOUR ASSUMPTION</t>
  </si>
  <si>
    <t xml:space="preserve">Return if surrendered and reinvested (p.a.)</t>
  </si>
  <si>
    <t xml:space="preserve">What you believe the surrender proceeds and the freed-up premiums would earn elsewhere, net of costs and tax. Be conservative and test more than one figure.</t>
  </si>
  <si>
    <t xml:space="preserve">WHAT THE NUMBERS SAY</t>
  </si>
  <si>
    <t xml:space="preserve">Years remaining to maturity</t>
  </si>
  <si>
    <t xml:space="preserve">Premium payments remaining</t>
  </si>
  <si>
    <t xml:space="preserve">Total future premiums you will still pay</t>
  </si>
  <si>
    <t xml:space="preserve">Total you will have committed by maturity</t>
  </si>
  <si>
    <t xml:space="preserve">Return so far, from inception to today</t>
  </si>
  <si>
    <t xml:space="preserve">What the policy has actually earned you up to now, treating today's surrender value as the exit price.</t>
  </si>
  <si>
    <t xml:space="preserve">FORWARD IRR — return on money still to be committed</t>
  </si>
  <si>
    <t xml:space="preserve">THE KEY NUMBER. Continuing means giving up the surrender value today AND paying every future premium, in exchange for the maturity amount. This is the annual return on that decision.</t>
  </si>
  <si>
    <t xml:space="preserve">If you continue: amount received at maturity</t>
  </si>
  <si>
    <t xml:space="preserve">If you surrender: value of proceeds + redirected premiums</t>
  </si>
  <si>
    <t xml:space="preserve">Surrender value compounded to maturity, plus each freed-up premium invested at your assumed rate.</t>
  </si>
  <si>
    <t xml:space="preserve">Difference</t>
  </si>
  <si>
    <t xml:space="preserve">Positive means continuing produces more at maturity under your assumption. Negative means it produces less.</t>
  </si>
  <si>
    <t xml:space="preserve">Break-even return</t>
  </si>
  <si>
    <t xml:space="preserve">Same as the Forward IRR, read differently: if you can reliably earn more than this elsewhere at comparable risk, continuing costs you in relative terms. Remember you also lose the life cover.</t>
  </si>
  <si>
    <t xml:space="preserve">Year</t>
  </si>
  <si>
    <t xml:space="preserve">Net cash flow</t>
  </si>
  <si>
    <t xml:space="preserve">Cash flow model:</t>
  </si>
  <si>
    <t xml:space="preserve">Year 0 = surrender value forgone, plus the next premium. Premiums are treated as paid at the start of each year. Maturity value is received at the end of the final year.</t>
  </si>
  <si>
    <t xml:space="preserve">Educational calculator. Not investment or insurance advice, and not a recommendation to surrender, continue or alter any policy. Verify all figures with your insurer.</t>
  </si>
  <si>
    <t xml:space="preserve">All Policies — Side by Side</t>
  </si>
  <si>
    <t xml:space="preserve">Quick comparison. Assumes premiums are payable until maturity; for limited-pay policies use the Analyser tab.</t>
  </si>
  <si>
    <t xml:space="preserve">Policy / plan</t>
  </si>
  <si>
    <t xml:space="preserve">Policy term (yrs)</t>
  </si>
  <si>
    <t xml:space="preserve">Years completed</t>
  </si>
  <si>
    <t xml:space="preserve">Annual premium</t>
  </si>
  <si>
    <t xml:space="preserve">Premiums paid to date</t>
  </si>
  <si>
    <t xml:space="preserve">Surrender value today</t>
  </si>
  <si>
    <t xml:space="preserve">Est. maturity value</t>
  </si>
  <si>
    <t xml:space="preserve">Years remaining</t>
  </si>
  <si>
    <t xml:space="preserve">Future premiums</t>
  </si>
  <si>
    <t xml:space="preserve">Return so far</t>
  </si>
  <si>
    <t xml:space="preserve">FORWARD IRR</t>
  </si>
  <si>
    <t xml:space="preserve">TOTAL</t>
  </si>
  <si>
    <t xml:space="preserve">Return so far = what the policy has earned from inception to today, using the current surrender value as the exit price.</t>
  </si>
  <si>
    <t xml:space="preserve">FORWARD IRR = the annual return earned by the money you have not yet committed: the surrender value you would give up today, plus every remaining premium, in exchange for the maturity amount. Compare it against a comparable-risk alternative.</t>
  </si>
  <si>
    <t xml:space="preserve">Surrendering ends your life cover. Replace it before you act on anything here.</t>
  </si>
  <si>
    <t xml:space="preserve">Educational calculator only. Not investment or insurance advice and not a recommendation regarding any policy. Figures depend entirely on the inputs you supply; bonus-based maturity values are estimates, not guarantees.</t>
  </si>
</sst>
</file>

<file path=xl/styles.xml><?xml version="1.0" encoding="utf-8"?>
<styleSheet xmlns="http://schemas.openxmlformats.org/spreadsheetml/2006/main">
  <numFmts count="5">
    <numFmt numFmtId="164" formatCode="General"/>
    <numFmt numFmtId="165" formatCode="[&gt;=10000000]\₹##\,##\,##\,##0;[&gt;=100000]\₹##\,##\,##0;\₹##,##0"/>
    <numFmt numFmtId="166" formatCode="#,##0"/>
    <numFmt numFmtId="167" formatCode="0.00%"/>
    <numFmt numFmtId="168" formatCode="[&gt;=10000000]\₹##\,##\,##\,##0;[&gt;=100000]\₹##\,##\,##0;\₹##,##0;\—"/>
  </numFmts>
  <fonts count="13">
    <font>
      <sz val="11"/>
      <color theme="1"/>
      <name val="Calibri"/>
      <family val="2"/>
      <charset val="1"/>
    </font>
    <font>
      <sz val="10"/>
      <name val="Arial"/>
      <family val="0"/>
    </font>
    <font>
      <sz val="10"/>
      <name val="Arial"/>
      <family val="0"/>
    </font>
    <font>
      <sz val="10"/>
      <name val="Arial"/>
      <family val="0"/>
    </font>
    <font>
      <b val="true"/>
      <sz val="16"/>
      <color rgb="FF1F3864"/>
      <name val="Arial"/>
      <family val="0"/>
      <charset val="1"/>
    </font>
    <font>
      <i val="true"/>
      <sz val="10"/>
      <color rgb="FF595959"/>
      <name val="Arial"/>
      <family val="0"/>
      <charset val="1"/>
    </font>
    <font>
      <b val="true"/>
      <sz val="11"/>
      <color rgb="FF1F3864"/>
      <name val="Arial"/>
      <family val="0"/>
      <charset val="1"/>
    </font>
    <font>
      <sz val="10"/>
      <name val="Arial"/>
      <family val="0"/>
      <charset val="1"/>
    </font>
    <font>
      <i val="true"/>
      <sz val="9"/>
      <color rgb="FF808080"/>
      <name val="Arial"/>
      <family val="0"/>
      <charset val="1"/>
    </font>
    <font>
      <b val="true"/>
      <sz val="11"/>
      <color rgb="FFFFFFFF"/>
      <name val="Arial"/>
      <family val="0"/>
      <charset val="1"/>
    </font>
    <font>
      <b val="true"/>
      <sz val="10"/>
      <color rgb="FF0000FF"/>
      <name val="Arial"/>
      <family val="0"/>
      <charset val="1"/>
    </font>
    <font>
      <b val="true"/>
      <sz val="10"/>
      <name val="Arial"/>
      <family val="0"/>
      <charset val="1"/>
    </font>
    <font>
      <b val="true"/>
      <sz val="14"/>
      <color rgb="FF1F3864"/>
      <name val="Arial"/>
      <family val="0"/>
      <charset val="1"/>
    </font>
  </fonts>
  <fills count="7">
    <fill>
      <patternFill patternType="none"/>
    </fill>
    <fill>
      <patternFill patternType="gray125"/>
    </fill>
    <fill>
      <patternFill patternType="solid">
        <fgColor rgb="FFF2F2F2"/>
        <bgColor rgb="FFE2EFDA"/>
      </patternFill>
    </fill>
    <fill>
      <patternFill patternType="solid">
        <fgColor rgb="FF1F3864"/>
        <bgColor rgb="FF333333"/>
      </patternFill>
    </fill>
    <fill>
      <patternFill patternType="solid">
        <fgColor rgb="FFFFF2CC"/>
        <bgColor rgb="FFF2F2F2"/>
      </patternFill>
    </fill>
    <fill>
      <patternFill patternType="solid">
        <fgColor rgb="FFE2EFDA"/>
        <bgColor rgb="FFF2F2F2"/>
      </patternFill>
    </fill>
    <fill>
      <patternFill patternType="solid">
        <fgColor rgb="FFC6E0B4"/>
        <bgColor rgb="FFE2EFDA"/>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7" fillId="2" borderId="0" xfId="0" applyFont="true" applyBorder="false" applyAlignment="true" applyProtection="false">
      <alignment horizontal="general" vertical="center" textRotation="0" wrapText="true" indent="0" shrinkToFit="false"/>
      <protection locked="true" hidden="false"/>
    </xf>
    <xf numFmtId="164" fontId="7" fillId="2"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9" fillId="3" borderId="0"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10" fillId="4" borderId="1" xfId="0" applyFont="true" applyBorder="true" applyAlignment="true" applyProtection="false">
      <alignment horizontal="right" vertical="center" textRotation="0" wrapText="false" indent="0" shrinkToFit="false"/>
      <protection locked="true" hidden="false"/>
    </xf>
    <xf numFmtId="165" fontId="10" fillId="4" borderId="1" xfId="0" applyFont="true" applyBorder="true" applyAlignment="true" applyProtection="false">
      <alignment horizontal="right"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6" fontId="10" fillId="4" borderId="1" xfId="0" applyFont="true" applyBorder="true" applyAlignment="true" applyProtection="false">
      <alignment horizontal="right" vertical="center" textRotation="0" wrapText="false" indent="0" shrinkToFit="false"/>
      <protection locked="true" hidden="false"/>
    </xf>
    <xf numFmtId="167" fontId="10" fillId="4" borderId="1" xfId="0" applyFont="true" applyBorder="true" applyAlignment="true" applyProtection="false">
      <alignment horizontal="right" vertical="center" textRotation="0" wrapText="false" indent="0" shrinkToFit="false"/>
      <protection locked="true" hidden="false"/>
    </xf>
    <xf numFmtId="166" fontId="7" fillId="5" borderId="1" xfId="0" applyFont="true" applyBorder="true" applyAlignment="true" applyProtection="false">
      <alignment horizontal="right" vertical="center" textRotation="0" wrapText="false" indent="0" shrinkToFit="false"/>
      <protection locked="true" hidden="false"/>
    </xf>
    <xf numFmtId="165" fontId="7" fillId="5"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7" fontId="11" fillId="5" borderId="1" xfId="0" applyFont="true" applyBorder="true" applyAlignment="true" applyProtection="false">
      <alignment horizontal="right" vertical="center" textRotation="0" wrapText="false" indent="0" shrinkToFit="false"/>
      <protection locked="true" hidden="false"/>
    </xf>
    <xf numFmtId="167" fontId="12" fillId="6" borderId="1" xfId="0" applyFont="true" applyBorder="true" applyAlignment="true" applyProtection="false">
      <alignment horizontal="right" vertical="center" textRotation="0" wrapText="false" indent="0" shrinkToFit="false"/>
      <protection locked="true" hidden="false"/>
    </xf>
    <xf numFmtId="165" fontId="11" fillId="5"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false" applyAlignment="true" applyProtection="false">
      <alignment horizontal="center" vertical="bottom" textRotation="0" wrapText="false" indent="0" shrinkToFit="false"/>
      <protection locked="true" hidden="false"/>
    </xf>
    <xf numFmtId="168" fontId="8" fillId="0" borderId="0" xfId="0" applyFont="true" applyBorder="false" applyAlignment="true" applyProtection="false">
      <alignment horizontal="right"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top" textRotation="0" wrapText="true" indent="0" shrinkToFit="false"/>
      <protection locked="true" hidden="false"/>
    </xf>
    <xf numFmtId="164" fontId="9" fillId="3" borderId="1" xfId="0" applyFont="true" applyBorder="true" applyAlignment="true" applyProtection="false">
      <alignment horizontal="center" vertical="center" textRotation="0" wrapText="true" indent="0" shrinkToFit="false"/>
      <protection locked="true" hidden="false"/>
    </xf>
    <xf numFmtId="164" fontId="10" fillId="4" borderId="1" xfId="0" applyFont="true" applyBorder="true" applyAlignment="true" applyProtection="false">
      <alignment horizontal="left" vertical="center" textRotation="0" wrapText="false" indent="0" shrinkToFit="false"/>
      <protection locked="true" hidden="false"/>
    </xf>
    <xf numFmtId="167" fontId="7" fillId="5" borderId="1" xfId="0" applyFont="true" applyBorder="true" applyAlignment="true" applyProtection="false">
      <alignment horizontal="right" vertical="center"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1" fillId="0" borderId="1" xfId="0" applyFont="true" applyBorder="true" applyAlignment="true" applyProtection="false">
      <alignment horizontal="righ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2CC"/>
      <rgbColor rgb="FFF2F2F2"/>
      <rgbColor rgb="FF660066"/>
      <rgbColor rgb="FFFF8080"/>
      <rgbColor rgb="FF0066CC"/>
      <rgbColor rgb="FFC6E0B4"/>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08"/>
  </cols>
  <sheetData>
    <row r="2" customFormat="false" ht="19.7" hidden="false" customHeight="false" outlineLevel="0" collapsed="false">
      <c r="B2" s="1" t="s">
        <v>0</v>
      </c>
    </row>
    <row r="3" customFormat="false" ht="15" hidden="false" customHeight="false" outlineLevel="0" collapsed="false">
      <c r="B3" s="2" t="s">
        <v>1</v>
      </c>
    </row>
    <row r="5" customFormat="false" ht="15" hidden="false" customHeight="false" outlineLevel="0" collapsed="false">
      <c r="B5" s="3" t="s">
        <v>2</v>
      </c>
    </row>
    <row r="6" customFormat="false" ht="42" hidden="false" customHeight="true" outlineLevel="0" collapsed="false">
      <c r="B6" s="4" t="s">
        <v>3</v>
      </c>
    </row>
    <row r="8" customFormat="false" ht="15" hidden="false" customHeight="false" outlineLevel="0" collapsed="false">
      <c r="B8" s="3" t="s">
        <v>4</v>
      </c>
    </row>
    <row r="9" customFormat="false" ht="27.75" hidden="false" customHeight="true" outlineLevel="0" collapsed="false">
      <c r="B9" s="4" t="s">
        <v>5</v>
      </c>
    </row>
    <row r="10" customFormat="false" ht="15" hidden="false" customHeight="false" outlineLevel="0" collapsed="false">
      <c r="B10" s="4" t="s">
        <v>6</v>
      </c>
    </row>
    <row r="11" customFormat="false" ht="42" hidden="false" customHeight="true" outlineLevel="0" collapsed="false">
      <c r="B11" s="4" t="s">
        <v>7</v>
      </c>
    </row>
    <row r="13" customFormat="false" ht="15" hidden="false" customHeight="false" outlineLevel="0" collapsed="false">
      <c r="B13" s="3" t="s">
        <v>8</v>
      </c>
    </row>
    <row r="14" customFormat="false" ht="27.75" hidden="false" customHeight="true" outlineLevel="0" collapsed="false">
      <c r="B14" s="4" t="s">
        <v>9</v>
      </c>
    </row>
    <row r="15" customFormat="false" ht="27.75" hidden="false" customHeight="true" outlineLevel="0" collapsed="false">
      <c r="B15" s="4" t="s">
        <v>10</v>
      </c>
    </row>
    <row r="17" customFormat="false" ht="15" hidden="false" customHeight="false" outlineLevel="0" collapsed="false">
      <c r="B17" s="3" t="s">
        <v>11</v>
      </c>
    </row>
    <row r="18" customFormat="false" ht="42" hidden="false" customHeight="true" outlineLevel="0" collapsed="false">
      <c r="B18" s="4" t="s">
        <v>12</v>
      </c>
    </row>
    <row r="19" customFormat="false" ht="42" hidden="false" customHeight="true" outlineLevel="0" collapsed="false">
      <c r="B19" s="4" t="s">
        <v>13</v>
      </c>
    </row>
    <row r="21" customFormat="false" ht="15" hidden="false" customHeight="false" outlineLevel="0" collapsed="false">
      <c r="B21" s="3" t="s">
        <v>14</v>
      </c>
    </row>
    <row r="22" customFormat="false" ht="42" hidden="false" customHeight="true" outlineLevel="0" collapsed="false">
      <c r="B22" s="4" t="s">
        <v>15</v>
      </c>
    </row>
    <row r="24" customFormat="false" ht="15" hidden="false" customHeight="false" outlineLevel="0" collapsed="false">
      <c r="B24" s="3" t="s">
        <v>16</v>
      </c>
    </row>
    <row r="25" customFormat="false" ht="21.75" hidden="false" customHeight="true" outlineLevel="0" collapsed="false">
      <c r="B25" s="5" t="s">
        <v>17</v>
      </c>
    </row>
    <row r="27" customFormat="false" ht="15" hidden="false" customHeight="false" outlineLevel="0" collapsed="false">
      <c r="B27" s="3" t="s">
        <v>18</v>
      </c>
    </row>
    <row r="28" customFormat="false" ht="69.75" hidden="false" customHeight="true" outlineLevel="0" collapsed="false">
      <c r="B28" s="6" t="s">
        <v>19</v>
      </c>
    </row>
    <row r="30" customFormat="false" ht="15" hidden="false" customHeight="false" outlineLevel="0" collapsed="false">
      <c r="B30" s="7" t="s">
        <v>20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9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42"/>
    <col collapsed="false" customWidth="true" hidden="false" outlineLevel="0" max="3" min="3" style="0" width="20"/>
    <col collapsed="false" customWidth="true" hidden="false" outlineLevel="0" max="4" min="4" style="0" width="3"/>
    <col collapsed="false" customWidth="true" hidden="false" outlineLevel="0" max="5" min="5" style="0" width="12"/>
    <col collapsed="false" customWidth="true" hidden="false" outlineLevel="0" max="6" min="6" style="0" width="20"/>
    <col collapsed="false" customWidth="true" hidden="false" outlineLevel="0" max="7" min="7" style="0" width="3"/>
    <col collapsed="false" customWidth="true" hidden="false" outlineLevel="0" max="8" min="8" style="0" width="46"/>
  </cols>
  <sheetData>
    <row r="2" customFormat="false" ht="19.7" hidden="false" customHeight="false" outlineLevel="0" collapsed="false">
      <c r="B2" s="8" t="s">
        <v>21</v>
      </c>
    </row>
    <row r="3" customFormat="false" ht="15" hidden="false" customHeight="false" outlineLevel="0" collapsed="false">
      <c r="B3" s="9" t="s">
        <v>22</v>
      </c>
    </row>
    <row r="5" customFormat="false" ht="19.5" hidden="false" customHeight="true" outlineLevel="0" collapsed="false">
      <c r="B5" s="10" t="s">
        <v>23</v>
      </c>
      <c r="C5" s="10"/>
    </row>
    <row r="6" customFormat="false" ht="15" hidden="false" customHeight="false" outlineLevel="0" collapsed="false">
      <c r="B6" s="11" t="s">
        <v>24</v>
      </c>
      <c r="C6" s="12" t="s">
        <v>25</v>
      </c>
    </row>
    <row r="7" customFormat="false" ht="15" hidden="false" customHeight="false" outlineLevel="0" collapsed="false">
      <c r="B7" s="11" t="s">
        <v>26</v>
      </c>
      <c r="C7" s="12" t="s">
        <v>27</v>
      </c>
    </row>
    <row r="8" customFormat="false" ht="15" hidden="false" customHeight="false" outlineLevel="0" collapsed="false">
      <c r="B8" s="11" t="s">
        <v>28</v>
      </c>
      <c r="C8" s="12"/>
    </row>
    <row r="9" customFormat="false" ht="15" hidden="false" customHeight="false" outlineLevel="0" collapsed="false">
      <c r="B9" s="11" t="s">
        <v>29</v>
      </c>
      <c r="C9" s="13" t="n">
        <v>1000000</v>
      </c>
      <c r="H9" s="14" t="s">
        <v>30</v>
      </c>
    </row>
    <row r="11" customFormat="false" ht="19.5" hidden="false" customHeight="true" outlineLevel="0" collapsed="false">
      <c r="B11" s="10" t="s">
        <v>31</v>
      </c>
      <c r="C11" s="10"/>
    </row>
    <row r="12" customFormat="false" ht="15" hidden="false" customHeight="false" outlineLevel="0" collapsed="false">
      <c r="B12" s="11" t="s">
        <v>32</v>
      </c>
      <c r="C12" s="15" t="n">
        <v>21</v>
      </c>
      <c r="H12" s="14" t="s">
        <v>33</v>
      </c>
    </row>
    <row r="13" customFormat="false" ht="22.35" hidden="false" customHeight="false" outlineLevel="0" collapsed="false">
      <c r="B13" s="11" t="s">
        <v>34</v>
      </c>
      <c r="C13" s="15" t="n">
        <v>21</v>
      </c>
      <c r="H13" s="14" t="s">
        <v>35</v>
      </c>
    </row>
    <row r="14" customFormat="false" ht="15" hidden="false" customHeight="false" outlineLevel="0" collapsed="false">
      <c r="B14" s="11" t="s">
        <v>36</v>
      </c>
      <c r="C14" s="15" t="n">
        <v>8</v>
      </c>
      <c r="H14" s="14" t="s">
        <v>37</v>
      </c>
    </row>
    <row r="15" customFormat="false" ht="22.35" hidden="false" customHeight="false" outlineLevel="0" collapsed="false">
      <c r="B15" s="11" t="s">
        <v>38</v>
      </c>
      <c r="C15" s="13" t="n">
        <v>48000</v>
      </c>
      <c r="H15" s="14" t="s">
        <v>39</v>
      </c>
    </row>
    <row r="17" customFormat="false" ht="19.5" hidden="false" customHeight="true" outlineLevel="0" collapsed="false">
      <c r="B17" s="10" t="s">
        <v>40</v>
      </c>
      <c r="C17" s="10"/>
    </row>
    <row r="18" customFormat="false" ht="15" hidden="false" customHeight="false" outlineLevel="0" collapsed="false">
      <c r="B18" s="11" t="s">
        <v>41</v>
      </c>
      <c r="C18" s="13" t="n">
        <v>384000</v>
      </c>
    </row>
    <row r="19" customFormat="false" ht="22.35" hidden="false" customHeight="false" outlineLevel="0" collapsed="false">
      <c r="B19" s="11" t="s">
        <v>42</v>
      </c>
      <c r="C19" s="13" t="n">
        <v>210000</v>
      </c>
      <c r="H19" s="14" t="s">
        <v>43</v>
      </c>
    </row>
    <row r="20" customFormat="false" ht="22.35" hidden="false" customHeight="false" outlineLevel="0" collapsed="false">
      <c r="B20" s="11" t="s">
        <v>44</v>
      </c>
      <c r="C20" s="13" t="n">
        <v>1850000</v>
      </c>
      <c r="H20" s="14" t="s">
        <v>45</v>
      </c>
    </row>
    <row r="22" customFormat="false" ht="19.5" hidden="false" customHeight="true" outlineLevel="0" collapsed="false">
      <c r="B22" s="10" t="s">
        <v>46</v>
      </c>
      <c r="C22" s="10"/>
    </row>
    <row r="23" customFormat="false" ht="32.8" hidden="false" customHeight="false" outlineLevel="0" collapsed="false">
      <c r="B23" s="11" t="s">
        <v>47</v>
      </c>
      <c r="C23" s="16" t="n">
        <v>0.09</v>
      </c>
      <c r="H23" s="14" t="s">
        <v>48</v>
      </c>
    </row>
    <row r="25" customFormat="false" ht="19.5" hidden="false" customHeight="true" outlineLevel="0" collapsed="false">
      <c r="B25" s="10" t="s">
        <v>49</v>
      </c>
      <c r="C25" s="10"/>
    </row>
    <row r="26" customFormat="false" ht="15" hidden="false" customHeight="false" outlineLevel="0" collapsed="false">
      <c r="B26" s="11" t="s">
        <v>50</v>
      </c>
      <c r="C26" s="17" t="n">
        <f aca="false">MAX(0,C12-C14)</f>
        <v>13</v>
      </c>
    </row>
    <row r="27" customFormat="false" ht="15" hidden="false" customHeight="false" outlineLevel="0" collapsed="false">
      <c r="B27" s="11" t="s">
        <v>51</v>
      </c>
      <c r="C27" s="17" t="n">
        <f aca="false">MAX(0,C13-C14)</f>
        <v>13</v>
      </c>
    </row>
    <row r="28" customFormat="false" ht="15" hidden="false" customHeight="false" outlineLevel="0" collapsed="false">
      <c r="B28" s="11" t="s">
        <v>52</v>
      </c>
      <c r="C28" s="18" t="n">
        <f aca="false">C15*C27</f>
        <v>624000</v>
      </c>
    </row>
    <row r="29" customFormat="false" ht="15" hidden="false" customHeight="false" outlineLevel="0" collapsed="false">
      <c r="B29" s="11" t="s">
        <v>53</v>
      </c>
      <c r="C29" s="18" t="n">
        <f aca="false">C18+C28</f>
        <v>1008000</v>
      </c>
    </row>
    <row r="31" customFormat="false" ht="22.35" hidden="false" customHeight="false" outlineLevel="0" collapsed="false">
      <c r="B31" s="19" t="s">
        <v>54</v>
      </c>
      <c r="C31" s="20" t="n">
        <f aca="false">IFERROR(RATE(C14,-C15,0,C19,1),"check inputs")</f>
        <v>-0.136270211469049</v>
      </c>
      <c r="H31" s="14" t="s">
        <v>55</v>
      </c>
    </row>
    <row r="33" customFormat="false" ht="24" hidden="false" customHeight="true" outlineLevel="0" collapsed="false">
      <c r="B33" s="19" t="s">
        <v>56</v>
      </c>
      <c r="C33" s="21" t="n">
        <f aca="false">IFERROR(IRR(F42:F92,0.05),"check inputs")</f>
        <v>0.0903146322230952</v>
      </c>
      <c r="H33" s="14" t="s">
        <v>57</v>
      </c>
    </row>
    <row r="35" customFormat="false" ht="15" hidden="false" customHeight="false" outlineLevel="0" collapsed="false">
      <c r="B35" s="11" t="s">
        <v>58</v>
      </c>
      <c r="C35" s="18" t="n">
        <f aca="false">C20</f>
        <v>1850000</v>
      </c>
    </row>
    <row r="36" customFormat="false" ht="22.35" hidden="false" customHeight="false" outlineLevel="0" collapsed="false">
      <c r="B36" s="11" t="s">
        <v>59</v>
      </c>
      <c r="C36" s="18" t="n">
        <f aca="false">C19*(1+C23)^C26 + IF(C23=0, C15*C27, C15*((1+C23)^C27-1)/C23*(1+C23)*(1+C23)^MAX(0,C26-C27))</f>
        <v>1844740.04974278</v>
      </c>
      <c r="H36" s="14" t="s">
        <v>60</v>
      </c>
    </row>
    <row r="37" customFormat="false" ht="22.35" hidden="false" customHeight="false" outlineLevel="0" collapsed="false">
      <c r="B37" s="19" t="s">
        <v>61</v>
      </c>
      <c r="C37" s="22" t="n">
        <f aca="false">C35-C36</f>
        <v>5259.95025722287</v>
      </c>
      <c r="H37" s="14" t="s">
        <v>62</v>
      </c>
    </row>
    <row r="39" customFormat="false" ht="43.25" hidden="false" customHeight="false" outlineLevel="0" collapsed="false">
      <c r="B39" s="19" t="s">
        <v>63</v>
      </c>
      <c r="C39" s="20" t="n">
        <f aca="false">IFERROR(IRR(F42:F92,0.05),"check inputs")</f>
        <v>0.0903146322230952</v>
      </c>
      <c r="H39" s="14" t="s">
        <v>64</v>
      </c>
    </row>
    <row r="41" customFormat="false" ht="15" hidden="false" customHeight="false" outlineLevel="0" collapsed="false">
      <c r="E41" s="23" t="s">
        <v>65</v>
      </c>
      <c r="F41" s="24" t="s">
        <v>66</v>
      </c>
    </row>
    <row r="42" customFormat="false" ht="15" hidden="false" customHeight="false" outlineLevel="0" collapsed="false">
      <c r="E42" s="25" t="n">
        <v>0</v>
      </c>
      <c r="F42" s="26" t="n">
        <f aca="false">IF(E42&gt;$C$26,0, IF(E42=$C$26,$C$20,0) + IF(E42&lt;$C$27,-$C$15,0) + IF(E42=0,-$C$19,0))</f>
        <v>-258000</v>
      </c>
    </row>
    <row r="43" customFormat="false" ht="15" hidden="false" customHeight="false" outlineLevel="0" collapsed="false">
      <c r="E43" s="25" t="n">
        <v>1</v>
      </c>
      <c r="F43" s="26" t="n">
        <f aca="false">IF(E43&gt;$C$26,0, IF(E43=$C$26,$C$20,0) + IF(E43&lt;$C$27,-$C$15,0) + IF(E43=0,-$C$19,0))</f>
        <v>-48000</v>
      </c>
    </row>
    <row r="44" customFormat="false" ht="15" hidden="false" customHeight="false" outlineLevel="0" collapsed="false">
      <c r="E44" s="25" t="n">
        <v>2</v>
      </c>
      <c r="F44" s="26" t="n">
        <f aca="false">IF(E44&gt;$C$26,0, IF(E44=$C$26,$C$20,0) + IF(E44&lt;$C$27,-$C$15,0) + IF(E44=0,-$C$19,0))</f>
        <v>-48000</v>
      </c>
    </row>
    <row r="45" customFormat="false" ht="15" hidden="false" customHeight="false" outlineLevel="0" collapsed="false">
      <c r="E45" s="25" t="n">
        <v>3</v>
      </c>
      <c r="F45" s="26" t="n">
        <f aca="false">IF(E45&gt;$C$26,0, IF(E45=$C$26,$C$20,0) + IF(E45&lt;$C$27,-$C$15,0) + IF(E45=0,-$C$19,0))</f>
        <v>-48000</v>
      </c>
    </row>
    <row r="46" customFormat="false" ht="15" hidden="false" customHeight="false" outlineLevel="0" collapsed="false">
      <c r="E46" s="25" t="n">
        <v>4</v>
      </c>
      <c r="F46" s="26" t="n">
        <f aca="false">IF(E46&gt;$C$26,0, IF(E46=$C$26,$C$20,0) + IF(E46&lt;$C$27,-$C$15,0) + IF(E46=0,-$C$19,0))</f>
        <v>-48000</v>
      </c>
    </row>
    <row r="47" customFormat="false" ht="15" hidden="false" customHeight="false" outlineLevel="0" collapsed="false">
      <c r="E47" s="25" t="n">
        <v>5</v>
      </c>
      <c r="F47" s="26" t="n">
        <f aca="false">IF(E47&gt;$C$26,0, IF(E47=$C$26,$C$20,0) + IF(E47&lt;$C$27,-$C$15,0) + IF(E47=0,-$C$19,0))</f>
        <v>-48000</v>
      </c>
    </row>
    <row r="48" customFormat="false" ht="15" hidden="false" customHeight="false" outlineLevel="0" collapsed="false">
      <c r="E48" s="25" t="n">
        <v>6</v>
      </c>
      <c r="F48" s="26" t="n">
        <f aca="false">IF(E48&gt;$C$26,0, IF(E48=$C$26,$C$20,0) + IF(E48&lt;$C$27,-$C$15,0) + IF(E48=0,-$C$19,0))</f>
        <v>-48000</v>
      </c>
    </row>
    <row r="49" customFormat="false" ht="15" hidden="false" customHeight="false" outlineLevel="0" collapsed="false">
      <c r="E49" s="25" t="n">
        <v>7</v>
      </c>
      <c r="F49" s="26" t="n">
        <f aca="false">IF(E49&gt;$C$26,0, IF(E49=$C$26,$C$20,0) + IF(E49&lt;$C$27,-$C$15,0) + IF(E49=0,-$C$19,0))</f>
        <v>-48000</v>
      </c>
    </row>
    <row r="50" customFormat="false" ht="15" hidden="false" customHeight="false" outlineLevel="0" collapsed="false">
      <c r="E50" s="25" t="n">
        <v>8</v>
      </c>
      <c r="F50" s="26" t="n">
        <f aca="false">IF(E50&gt;$C$26,0, IF(E50=$C$26,$C$20,0) + IF(E50&lt;$C$27,-$C$15,0) + IF(E50=0,-$C$19,0))</f>
        <v>-48000</v>
      </c>
    </row>
    <row r="51" customFormat="false" ht="15" hidden="false" customHeight="false" outlineLevel="0" collapsed="false">
      <c r="E51" s="25" t="n">
        <v>9</v>
      </c>
      <c r="F51" s="26" t="n">
        <f aca="false">IF(E51&gt;$C$26,0, IF(E51=$C$26,$C$20,0) + IF(E51&lt;$C$27,-$C$15,0) + IF(E51=0,-$C$19,0))</f>
        <v>-48000</v>
      </c>
    </row>
    <row r="52" customFormat="false" ht="15" hidden="false" customHeight="false" outlineLevel="0" collapsed="false">
      <c r="E52" s="25" t="n">
        <v>10</v>
      </c>
      <c r="F52" s="26" t="n">
        <f aca="false">IF(E52&gt;$C$26,0, IF(E52=$C$26,$C$20,0) + IF(E52&lt;$C$27,-$C$15,0) + IF(E52=0,-$C$19,0))</f>
        <v>-48000</v>
      </c>
    </row>
    <row r="53" customFormat="false" ht="15" hidden="false" customHeight="false" outlineLevel="0" collapsed="false">
      <c r="E53" s="25" t="n">
        <v>11</v>
      </c>
      <c r="F53" s="26" t="n">
        <f aca="false">IF(E53&gt;$C$26,0, IF(E53=$C$26,$C$20,0) + IF(E53&lt;$C$27,-$C$15,0) + IF(E53=0,-$C$19,0))</f>
        <v>-48000</v>
      </c>
    </row>
    <row r="54" customFormat="false" ht="15" hidden="false" customHeight="false" outlineLevel="0" collapsed="false">
      <c r="E54" s="25" t="n">
        <v>12</v>
      </c>
      <c r="F54" s="26" t="n">
        <f aca="false">IF(E54&gt;$C$26,0, IF(E54=$C$26,$C$20,0) + IF(E54&lt;$C$27,-$C$15,0) + IF(E54=0,-$C$19,0))</f>
        <v>-48000</v>
      </c>
    </row>
    <row r="55" customFormat="false" ht="15" hidden="false" customHeight="false" outlineLevel="0" collapsed="false">
      <c r="E55" s="25" t="n">
        <v>13</v>
      </c>
      <c r="F55" s="26" t="n">
        <f aca="false">IF(E55&gt;$C$26,0, IF(E55=$C$26,$C$20,0) + IF(E55&lt;$C$27,-$C$15,0) + IF(E55=0,-$C$19,0))</f>
        <v>1850000</v>
      </c>
    </row>
    <row r="56" customFormat="false" ht="15" hidden="false" customHeight="false" outlineLevel="0" collapsed="false">
      <c r="E56" s="25" t="n">
        <v>14</v>
      </c>
      <c r="F56" s="26" t="n">
        <f aca="false">IF(E56&gt;$C$26,0, IF(E56=$C$26,$C$20,0) + IF(E56&lt;$C$27,-$C$15,0) + IF(E56=0,-$C$19,0))</f>
        <v>0</v>
      </c>
    </row>
    <row r="57" customFormat="false" ht="15" hidden="false" customHeight="false" outlineLevel="0" collapsed="false">
      <c r="E57" s="25" t="n">
        <v>15</v>
      </c>
      <c r="F57" s="26" t="n">
        <f aca="false">IF(E57&gt;$C$26,0, IF(E57=$C$26,$C$20,0) + IF(E57&lt;$C$27,-$C$15,0) + IF(E57=0,-$C$19,0))</f>
        <v>0</v>
      </c>
    </row>
    <row r="58" customFormat="false" ht="15" hidden="false" customHeight="false" outlineLevel="0" collapsed="false">
      <c r="E58" s="25" t="n">
        <v>16</v>
      </c>
      <c r="F58" s="26" t="n">
        <f aca="false">IF(E58&gt;$C$26,0, IF(E58=$C$26,$C$20,0) + IF(E58&lt;$C$27,-$C$15,0) + IF(E58=0,-$C$19,0))</f>
        <v>0</v>
      </c>
    </row>
    <row r="59" customFormat="false" ht="15" hidden="false" customHeight="false" outlineLevel="0" collapsed="false">
      <c r="E59" s="25" t="n">
        <v>17</v>
      </c>
      <c r="F59" s="26" t="n">
        <f aca="false">IF(E59&gt;$C$26,0, IF(E59=$C$26,$C$20,0) + IF(E59&lt;$C$27,-$C$15,0) + IF(E59=0,-$C$19,0))</f>
        <v>0</v>
      </c>
    </row>
    <row r="60" customFormat="false" ht="15" hidden="false" customHeight="false" outlineLevel="0" collapsed="false">
      <c r="E60" s="25" t="n">
        <v>18</v>
      </c>
      <c r="F60" s="26" t="n">
        <f aca="false">IF(E60&gt;$C$26,0, IF(E60=$C$26,$C$20,0) + IF(E60&lt;$C$27,-$C$15,0) + IF(E60=0,-$C$19,0))</f>
        <v>0</v>
      </c>
    </row>
    <row r="61" customFormat="false" ht="15" hidden="false" customHeight="false" outlineLevel="0" collapsed="false">
      <c r="E61" s="25" t="n">
        <v>19</v>
      </c>
      <c r="F61" s="26" t="n">
        <f aca="false">IF(E61&gt;$C$26,0, IF(E61=$C$26,$C$20,0) + IF(E61&lt;$C$27,-$C$15,0) + IF(E61=0,-$C$19,0))</f>
        <v>0</v>
      </c>
    </row>
    <row r="62" customFormat="false" ht="15" hidden="false" customHeight="false" outlineLevel="0" collapsed="false">
      <c r="E62" s="25" t="n">
        <v>20</v>
      </c>
      <c r="F62" s="26" t="n">
        <f aca="false">IF(E62&gt;$C$26,0, IF(E62=$C$26,$C$20,0) + IF(E62&lt;$C$27,-$C$15,0) + IF(E62=0,-$C$19,0))</f>
        <v>0</v>
      </c>
    </row>
    <row r="63" customFormat="false" ht="15" hidden="false" customHeight="false" outlineLevel="0" collapsed="false">
      <c r="E63" s="25" t="n">
        <v>21</v>
      </c>
      <c r="F63" s="26" t="n">
        <f aca="false">IF(E63&gt;$C$26,0, IF(E63=$C$26,$C$20,0) + IF(E63&lt;$C$27,-$C$15,0) + IF(E63=0,-$C$19,0))</f>
        <v>0</v>
      </c>
    </row>
    <row r="64" customFormat="false" ht="15" hidden="false" customHeight="false" outlineLevel="0" collapsed="false">
      <c r="E64" s="25" t="n">
        <v>22</v>
      </c>
      <c r="F64" s="26" t="n">
        <f aca="false">IF(E64&gt;$C$26,0, IF(E64=$C$26,$C$20,0) + IF(E64&lt;$C$27,-$C$15,0) + IF(E64=0,-$C$19,0))</f>
        <v>0</v>
      </c>
    </row>
    <row r="65" customFormat="false" ht="15" hidden="false" customHeight="false" outlineLevel="0" collapsed="false">
      <c r="E65" s="25" t="n">
        <v>23</v>
      </c>
      <c r="F65" s="26" t="n">
        <f aca="false">IF(E65&gt;$C$26,0, IF(E65=$C$26,$C$20,0) + IF(E65&lt;$C$27,-$C$15,0) + IF(E65=0,-$C$19,0))</f>
        <v>0</v>
      </c>
    </row>
    <row r="66" customFormat="false" ht="15" hidden="false" customHeight="false" outlineLevel="0" collapsed="false">
      <c r="E66" s="25" t="n">
        <v>24</v>
      </c>
      <c r="F66" s="26" t="n">
        <f aca="false">IF(E66&gt;$C$26,0, IF(E66=$C$26,$C$20,0) + IF(E66&lt;$C$27,-$C$15,0) + IF(E66=0,-$C$19,0))</f>
        <v>0</v>
      </c>
    </row>
    <row r="67" customFormat="false" ht="15" hidden="false" customHeight="false" outlineLevel="0" collapsed="false">
      <c r="E67" s="25" t="n">
        <v>25</v>
      </c>
      <c r="F67" s="26" t="n">
        <f aca="false">IF(E67&gt;$C$26,0, IF(E67=$C$26,$C$20,0) + IF(E67&lt;$C$27,-$C$15,0) + IF(E67=0,-$C$19,0))</f>
        <v>0</v>
      </c>
    </row>
    <row r="68" customFormat="false" ht="15" hidden="false" customHeight="false" outlineLevel="0" collapsed="false">
      <c r="E68" s="25" t="n">
        <v>26</v>
      </c>
      <c r="F68" s="26" t="n">
        <f aca="false">IF(E68&gt;$C$26,0, IF(E68=$C$26,$C$20,0) + IF(E68&lt;$C$27,-$C$15,0) + IF(E68=0,-$C$19,0))</f>
        <v>0</v>
      </c>
    </row>
    <row r="69" customFormat="false" ht="15" hidden="false" customHeight="false" outlineLevel="0" collapsed="false">
      <c r="E69" s="25" t="n">
        <v>27</v>
      </c>
      <c r="F69" s="26" t="n">
        <f aca="false">IF(E69&gt;$C$26,0, IF(E69=$C$26,$C$20,0) + IF(E69&lt;$C$27,-$C$15,0) + IF(E69=0,-$C$19,0))</f>
        <v>0</v>
      </c>
    </row>
    <row r="70" customFormat="false" ht="15" hidden="false" customHeight="false" outlineLevel="0" collapsed="false">
      <c r="E70" s="25" t="n">
        <v>28</v>
      </c>
      <c r="F70" s="26" t="n">
        <f aca="false">IF(E70&gt;$C$26,0, IF(E70=$C$26,$C$20,0) + IF(E70&lt;$C$27,-$C$15,0) + IF(E70=0,-$C$19,0))</f>
        <v>0</v>
      </c>
    </row>
    <row r="71" customFormat="false" ht="15" hidden="false" customHeight="false" outlineLevel="0" collapsed="false">
      <c r="E71" s="25" t="n">
        <v>29</v>
      </c>
      <c r="F71" s="26" t="n">
        <f aca="false">IF(E71&gt;$C$26,0, IF(E71=$C$26,$C$20,0) + IF(E71&lt;$C$27,-$C$15,0) + IF(E71=0,-$C$19,0))</f>
        <v>0</v>
      </c>
    </row>
    <row r="72" customFormat="false" ht="15" hidden="false" customHeight="false" outlineLevel="0" collapsed="false">
      <c r="E72" s="25" t="n">
        <v>30</v>
      </c>
      <c r="F72" s="26" t="n">
        <f aca="false">IF(E72&gt;$C$26,0, IF(E72=$C$26,$C$20,0) + IF(E72&lt;$C$27,-$C$15,0) + IF(E72=0,-$C$19,0))</f>
        <v>0</v>
      </c>
    </row>
    <row r="73" customFormat="false" ht="15" hidden="false" customHeight="false" outlineLevel="0" collapsed="false">
      <c r="E73" s="25" t="n">
        <v>31</v>
      </c>
      <c r="F73" s="26" t="n">
        <f aca="false">IF(E73&gt;$C$26,0, IF(E73=$C$26,$C$20,0) + IF(E73&lt;$C$27,-$C$15,0) + IF(E73=0,-$C$19,0))</f>
        <v>0</v>
      </c>
    </row>
    <row r="74" customFormat="false" ht="15" hidden="false" customHeight="false" outlineLevel="0" collapsed="false">
      <c r="E74" s="25" t="n">
        <v>32</v>
      </c>
      <c r="F74" s="26" t="n">
        <f aca="false">IF(E74&gt;$C$26,0, IF(E74=$C$26,$C$20,0) + IF(E74&lt;$C$27,-$C$15,0) + IF(E74=0,-$C$19,0))</f>
        <v>0</v>
      </c>
    </row>
    <row r="75" customFormat="false" ht="15" hidden="false" customHeight="false" outlineLevel="0" collapsed="false">
      <c r="E75" s="25" t="n">
        <v>33</v>
      </c>
      <c r="F75" s="26" t="n">
        <f aca="false">IF(E75&gt;$C$26,0, IF(E75=$C$26,$C$20,0) + IF(E75&lt;$C$27,-$C$15,0) + IF(E75=0,-$C$19,0))</f>
        <v>0</v>
      </c>
    </row>
    <row r="76" customFormat="false" ht="15" hidden="false" customHeight="false" outlineLevel="0" collapsed="false">
      <c r="E76" s="25" t="n">
        <v>34</v>
      </c>
      <c r="F76" s="26" t="n">
        <f aca="false">IF(E76&gt;$C$26,0, IF(E76=$C$26,$C$20,0) + IF(E76&lt;$C$27,-$C$15,0) + IF(E76=0,-$C$19,0))</f>
        <v>0</v>
      </c>
    </row>
    <row r="77" customFormat="false" ht="15" hidden="false" customHeight="false" outlineLevel="0" collapsed="false">
      <c r="E77" s="25" t="n">
        <v>35</v>
      </c>
      <c r="F77" s="26" t="n">
        <f aca="false">IF(E77&gt;$C$26,0, IF(E77=$C$26,$C$20,0) + IF(E77&lt;$C$27,-$C$15,0) + IF(E77=0,-$C$19,0))</f>
        <v>0</v>
      </c>
    </row>
    <row r="78" customFormat="false" ht="15" hidden="false" customHeight="false" outlineLevel="0" collapsed="false">
      <c r="E78" s="25" t="n">
        <v>36</v>
      </c>
      <c r="F78" s="26" t="n">
        <f aca="false">IF(E78&gt;$C$26,0, IF(E78=$C$26,$C$20,0) + IF(E78&lt;$C$27,-$C$15,0) + IF(E78=0,-$C$19,0))</f>
        <v>0</v>
      </c>
    </row>
    <row r="79" customFormat="false" ht="15" hidden="false" customHeight="false" outlineLevel="0" collapsed="false">
      <c r="E79" s="25" t="n">
        <v>37</v>
      </c>
      <c r="F79" s="26" t="n">
        <f aca="false">IF(E79&gt;$C$26,0, IF(E79=$C$26,$C$20,0) + IF(E79&lt;$C$27,-$C$15,0) + IF(E79=0,-$C$19,0))</f>
        <v>0</v>
      </c>
    </row>
    <row r="80" customFormat="false" ht="15" hidden="false" customHeight="false" outlineLevel="0" collapsed="false">
      <c r="E80" s="25" t="n">
        <v>38</v>
      </c>
      <c r="F80" s="26" t="n">
        <f aca="false">IF(E80&gt;$C$26,0, IF(E80=$C$26,$C$20,0) + IF(E80&lt;$C$27,-$C$15,0) + IF(E80=0,-$C$19,0))</f>
        <v>0</v>
      </c>
    </row>
    <row r="81" customFormat="false" ht="15" hidden="false" customHeight="false" outlineLevel="0" collapsed="false">
      <c r="E81" s="25" t="n">
        <v>39</v>
      </c>
      <c r="F81" s="26" t="n">
        <f aca="false">IF(E81&gt;$C$26,0, IF(E81=$C$26,$C$20,0) + IF(E81&lt;$C$27,-$C$15,0) + IF(E81=0,-$C$19,0))</f>
        <v>0</v>
      </c>
    </row>
    <row r="82" customFormat="false" ht="15" hidden="false" customHeight="false" outlineLevel="0" collapsed="false">
      <c r="E82" s="25" t="n">
        <v>40</v>
      </c>
      <c r="F82" s="26" t="n">
        <f aca="false">IF(E82&gt;$C$26,0, IF(E82=$C$26,$C$20,0) + IF(E82&lt;$C$27,-$C$15,0) + IF(E82=0,-$C$19,0))</f>
        <v>0</v>
      </c>
    </row>
    <row r="83" customFormat="false" ht="15" hidden="false" customHeight="false" outlineLevel="0" collapsed="false">
      <c r="E83" s="25" t="n">
        <v>41</v>
      </c>
      <c r="F83" s="26" t="n">
        <f aca="false">IF(E83&gt;$C$26,0, IF(E83=$C$26,$C$20,0) + IF(E83&lt;$C$27,-$C$15,0) + IF(E83=0,-$C$19,0))</f>
        <v>0</v>
      </c>
    </row>
    <row r="84" customFormat="false" ht="15" hidden="false" customHeight="false" outlineLevel="0" collapsed="false">
      <c r="E84" s="25" t="n">
        <v>42</v>
      </c>
      <c r="F84" s="26" t="n">
        <f aca="false">IF(E84&gt;$C$26,0, IF(E84=$C$26,$C$20,0) + IF(E84&lt;$C$27,-$C$15,0) + IF(E84=0,-$C$19,0))</f>
        <v>0</v>
      </c>
    </row>
    <row r="85" customFormat="false" ht="15" hidden="false" customHeight="false" outlineLevel="0" collapsed="false">
      <c r="E85" s="25" t="n">
        <v>43</v>
      </c>
      <c r="F85" s="26" t="n">
        <f aca="false">IF(E85&gt;$C$26,0, IF(E85=$C$26,$C$20,0) + IF(E85&lt;$C$27,-$C$15,0) + IF(E85=0,-$C$19,0))</f>
        <v>0</v>
      </c>
    </row>
    <row r="86" customFormat="false" ht="15" hidden="false" customHeight="false" outlineLevel="0" collapsed="false">
      <c r="E86" s="25" t="n">
        <v>44</v>
      </c>
      <c r="F86" s="26" t="n">
        <f aca="false">IF(E86&gt;$C$26,0, IF(E86=$C$26,$C$20,0) + IF(E86&lt;$C$27,-$C$15,0) + IF(E86=0,-$C$19,0))</f>
        <v>0</v>
      </c>
    </row>
    <row r="87" customFormat="false" ht="15" hidden="false" customHeight="false" outlineLevel="0" collapsed="false">
      <c r="E87" s="25" t="n">
        <v>45</v>
      </c>
      <c r="F87" s="26" t="n">
        <f aca="false">IF(E87&gt;$C$26,0, IF(E87=$C$26,$C$20,0) + IF(E87&lt;$C$27,-$C$15,0) + IF(E87=0,-$C$19,0))</f>
        <v>0</v>
      </c>
    </row>
    <row r="88" customFormat="false" ht="15" hidden="false" customHeight="false" outlineLevel="0" collapsed="false">
      <c r="E88" s="25" t="n">
        <v>46</v>
      </c>
      <c r="F88" s="26" t="n">
        <f aca="false">IF(E88&gt;$C$26,0, IF(E88=$C$26,$C$20,0) + IF(E88&lt;$C$27,-$C$15,0) + IF(E88=0,-$C$19,0))</f>
        <v>0</v>
      </c>
    </row>
    <row r="89" customFormat="false" ht="15" hidden="false" customHeight="false" outlineLevel="0" collapsed="false">
      <c r="E89" s="25" t="n">
        <v>47</v>
      </c>
      <c r="F89" s="26" t="n">
        <f aca="false">IF(E89&gt;$C$26,0, IF(E89=$C$26,$C$20,0) + IF(E89&lt;$C$27,-$C$15,0) + IF(E89=0,-$C$19,0))</f>
        <v>0</v>
      </c>
    </row>
    <row r="90" customFormat="false" ht="15" hidden="false" customHeight="false" outlineLevel="0" collapsed="false">
      <c r="E90" s="25" t="n">
        <v>48</v>
      </c>
      <c r="F90" s="26" t="n">
        <f aca="false">IF(E90&gt;$C$26,0, IF(E90=$C$26,$C$20,0) + IF(E90&lt;$C$27,-$C$15,0) + IF(E90=0,-$C$19,0))</f>
        <v>0</v>
      </c>
    </row>
    <row r="91" customFormat="false" ht="15" hidden="false" customHeight="false" outlineLevel="0" collapsed="false">
      <c r="E91" s="25" t="n">
        <v>49</v>
      </c>
      <c r="F91" s="26" t="n">
        <f aca="false">IF(E91&gt;$C$26,0, IF(E91=$C$26,$C$20,0) + IF(E91&lt;$C$27,-$C$15,0) + IF(E91=0,-$C$19,0))</f>
        <v>0</v>
      </c>
    </row>
    <row r="92" customFormat="false" ht="15" hidden="false" customHeight="false" outlineLevel="0" collapsed="false">
      <c r="E92" s="25" t="n">
        <v>50</v>
      </c>
      <c r="F92" s="26" t="n">
        <f aca="false">IF(E92&gt;$C$26,0, IF(E92=$C$26,$C$20,0) + IF(E92&lt;$C$27,-$C$15,0) + IF(E92=0,-$C$19,0))</f>
        <v>0</v>
      </c>
    </row>
    <row r="93" customFormat="false" ht="15" hidden="false" customHeight="false" outlineLevel="0" collapsed="false">
      <c r="E93" s="27" t="s">
        <v>67</v>
      </c>
    </row>
    <row r="94" customFormat="false" ht="27.75" hidden="false" customHeight="true" outlineLevel="0" collapsed="false">
      <c r="E94" s="28" t="s">
        <v>68</v>
      </c>
      <c r="F94" s="28"/>
      <c r="G94" s="28"/>
      <c r="H94" s="28"/>
    </row>
    <row r="96" customFormat="false" ht="15" hidden="false" customHeight="true" outlineLevel="0" collapsed="false">
      <c r="B96" s="28" t="s">
        <v>69</v>
      </c>
      <c r="C96" s="28"/>
      <c r="D96" s="28"/>
      <c r="E96" s="28"/>
      <c r="F96" s="28"/>
      <c r="G96" s="28"/>
      <c r="H96" s="28"/>
    </row>
  </sheetData>
  <mergeCells count="7">
    <mergeCell ref="B5:C5"/>
    <mergeCell ref="B11:C11"/>
    <mergeCell ref="B17:C17"/>
    <mergeCell ref="B22:C22"/>
    <mergeCell ref="B25:C25"/>
    <mergeCell ref="E94:H94"/>
    <mergeCell ref="B96:H9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M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5"/>
    <col collapsed="false" customWidth="true" hidden="false" outlineLevel="0" max="5" min="4" style="0" width="13"/>
    <col collapsed="false" customWidth="true" hidden="false" outlineLevel="0" max="6" min="6" style="0" width="15"/>
    <col collapsed="false" customWidth="true" hidden="false" outlineLevel="0" max="8" min="7" style="0" width="17"/>
    <col collapsed="false" customWidth="true" hidden="false" outlineLevel="0" max="9" min="9" style="0" width="16"/>
    <col collapsed="false" customWidth="true" hidden="false" outlineLevel="0" max="10" min="10" style="0" width="13"/>
    <col collapsed="false" customWidth="true" hidden="false" outlineLevel="0" max="11" min="11" style="0" width="15"/>
    <col collapsed="false" customWidth="true" hidden="false" outlineLevel="0" max="12" min="12" style="0" width="12"/>
    <col collapsed="false" customWidth="true" hidden="false" outlineLevel="0" max="13" min="13" style="0" width="14"/>
  </cols>
  <sheetData>
    <row r="2" customFormat="false" ht="19.7" hidden="false" customHeight="false" outlineLevel="0" collapsed="false">
      <c r="B2" s="8" t="s">
        <v>70</v>
      </c>
    </row>
    <row r="3" customFormat="false" ht="15" hidden="false" customHeight="false" outlineLevel="0" collapsed="false">
      <c r="B3" s="9" t="s">
        <v>71</v>
      </c>
    </row>
    <row r="5" customFormat="false" ht="33.75" hidden="false" customHeight="true" outlineLevel="0" collapsed="false">
      <c r="B5" s="29" t="s">
        <v>72</v>
      </c>
      <c r="C5" s="29" t="s">
        <v>29</v>
      </c>
      <c r="D5" s="29" t="s">
        <v>73</v>
      </c>
      <c r="E5" s="29" t="s">
        <v>74</v>
      </c>
      <c r="F5" s="29" t="s">
        <v>75</v>
      </c>
      <c r="G5" s="29" t="s">
        <v>76</v>
      </c>
      <c r="H5" s="29" t="s">
        <v>77</v>
      </c>
      <c r="I5" s="29" t="s">
        <v>78</v>
      </c>
      <c r="J5" s="29" t="s">
        <v>79</v>
      </c>
      <c r="K5" s="29" t="s">
        <v>80</v>
      </c>
      <c r="L5" s="29" t="s">
        <v>81</v>
      </c>
      <c r="M5" s="29" t="s">
        <v>82</v>
      </c>
    </row>
    <row r="6" customFormat="false" ht="15" hidden="false" customHeight="false" outlineLevel="0" collapsed="false">
      <c r="B6" s="30" t="s">
        <v>25</v>
      </c>
      <c r="C6" s="13" t="n">
        <v>1000000</v>
      </c>
      <c r="D6" s="15" t="n">
        <v>21</v>
      </c>
      <c r="E6" s="15" t="n">
        <v>8</v>
      </c>
      <c r="F6" s="13" t="n">
        <v>48000</v>
      </c>
      <c r="G6" s="13" t="n">
        <v>384000</v>
      </c>
      <c r="H6" s="13" t="n">
        <v>210000</v>
      </c>
      <c r="I6" s="13" t="n">
        <v>1850000</v>
      </c>
      <c r="J6" s="17" t="n">
        <f aca="false">IF(B6="","",MAX(0,D6-E6))</f>
        <v>13</v>
      </c>
      <c r="K6" s="18" t="n">
        <f aca="false">IF(B6="","",F6*MAX(0,D6-E6))</f>
        <v>624000</v>
      </c>
      <c r="L6" s="31" t="n">
        <f aca="false">IF(B6="","",IFERROR(RATE(E6,-F6,0,H6,1),"n/a"))</f>
        <v>-0.136270211469049</v>
      </c>
      <c r="M6" s="20" t="n">
        <f aca="false">IF(B6="","",IFERROR(RATE(MAX(0,D6-E6),-F6,-H6,I6,1),"n/a"))</f>
        <v>0.0903146322230952</v>
      </c>
    </row>
    <row r="7" customFormat="false" ht="15" hidden="false" customHeight="false" outlineLevel="0" collapsed="false">
      <c r="B7" s="30"/>
      <c r="C7" s="13"/>
      <c r="D7" s="15"/>
      <c r="E7" s="15"/>
      <c r="F7" s="13"/>
      <c r="G7" s="13"/>
      <c r="H7" s="13"/>
      <c r="I7" s="13"/>
      <c r="J7" s="17" t="str">
        <f aca="false">IF(B7="","",MAX(0,D7-E7))</f>
        <v/>
      </c>
      <c r="K7" s="18" t="str">
        <f aca="false">IF(B7="","",F7*MAX(0,D7-E7))</f>
        <v/>
      </c>
      <c r="L7" s="31" t="str">
        <f aca="false">IF(B7="","",IFERROR(RATE(E7,-F7,0,H7,1),"n/a"))</f>
        <v/>
      </c>
      <c r="M7" s="20" t="str">
        <f aca="false">IF(B7="","",IFERROR(RATE(MAX(0,D7-E7),-F7,-H7,I7,1),"n/a"))</f>
        <v/>
      </c>
    </row>
    <row r="8" customFormat="false" ht="15" hidden="false" customHeight="false" outlineLevel="0" collapsed="false">
      <c r="B8" s="30"/>
      <c r="C8" s="13"/>
      <c r="D8" s="15"/>
      <c r="E8" s="15"/>
      <c r="F8" s="13"/>
      <c r="G8" s="13"/>
      <c r="H8" s="13"/>
      <c r="I8" s="13"/>
      <c r="J8" s="17" t="str">
        <f aca="false">IF(B8="","",MAX(0,D8-E8))</f>
        <v/>
      </c>
      <c r="K8" s="18" t="str">
        <f aca="false">IF(B8="","",F8*MAX(0,D8-E8))</f>
        <v/>
      </c>
      <c r="L8" s="31" t="str">
        <f aca="false">IF(B8="","",IFERROR(RATE(E8,-F8,0,H8,1),"n/a"))</f>
        <v/>
      </c>
      <c r="M8" s="20" t="str">
        <f aca="false">IF(B8="","",IFERROR(RATE(MAX(0,D8-E8),-F8,-H8,I8,1),"n/a"))</f>
        <v/>
      </c>
    </row>
    <row r="9" customFormat="false" ht="15" hidden="false" customHeight="false" outlineLevel="0" collapsed="false">
      <c r="B9" s="30"/>
      <c r="C9" s="13"/>
      <c r="D9" s="15"/>
      <c r="E9" s="15"/>
      <c r="F9" s="13"/>
      <c r="G9" s="13"/>
      <c r="H9" s="13"/>
      <c r="I9" s="13"/>
      <c r="J9" s="17" t="str">
        <f aca="false">IF(B9="","",MAX(0,D9-E9))</f>
        <v/>
      </c>
      <c r="K9" s="18" t="str">
        <f aca="false">IF(B9="","",F9*MAX(0,D9-E9))</f>
        <v/>
      </c>
      <c r="L9" s="31" t="str">
        <f aca="false">IF(B9="","",IFERROR(RATE(E9,-F9,0,H9,1),"n/a"))</f>
        <v/>
      </c>
      <c r="M9" s="20" t="str">
        <f aca="false">IF(B9="","",IFERROR(RATE(MAX(0,D9-E9),-F9,-H9,I9,1),"n/a"))</f>
        <v/>
      </c>
    </row>
    <row r="10" customFormat="false" ht="15" hidden="false" customHeight="false" outlineLevel="0" collapsed="false">
      <c r="B10" s="30"/>
      <c r="C10" s="13"/>
      <c r="D10" s="15"/>
      <c r="E10" s="15"/>
      <c r="F10" s="13"/>
      <c r="G10" s="13"/>
      <c r="H10" s="13"/>
      <c r="I10" s="13"/>
      <c r="J10" s="17" t="str">
        <f aca="false">IF(B10="","",MAX(0,D10-E10))</f>
        <v/>
      </c>
      <c r="K10" s="18" t="str">
        <f aca="false">IF(B10="","",F10*MAX(0,D10-E10))</f>
        <v/>
      </c>
      <c r="L10" s="31" t="str">
        <f aca="false">IF(B10="","",IFERROR(RATE(E10,-F10,0,H10,1),"n/a"))</f>
        <v/>
      </c>
      <c r="M10" s="20" t="str">
        <f aca="false">IF(B10="","",IFERROR(RATE(MAX(0,D10-E10),-F10,-H10,I10,1),"n/a"))</f>
        <v/>
      </c>
    </row>
    <row r="11" customFormat="false" ht="15" hidden="false" customHeight="false" outlineLevel="0" collapsed="false">
      <c r="B11" s="30"/>
      <c r="C11" s="13"/>
      <c r="D11" s="15"/>
      <c r="E11" s="15"/>
      <c r="F11" s="13"/>
      <c r="G11" s="13"/>
      <c r="H11" s="13"/>
      <c r="I11" s="13"/>
      <c r="J11" s="17" t="str">
        <f aca="false">IF(B11="","",MAX(0,D11-E11))</f>
        <v/>
      </c>
      <c r="K11" s="18" t="str">
        <f aca="false">IF(B11="","",F11*MAX(0,D11-E11))</f>
        <v/>
      </c>
      <c r="L11" s="31" t="str">
        <f aca="false">IF(B11="","",IFERROR(RATE(E11,-F11,0,H11,1),"n/a"))</f>
        <v/>
      </c>
      <c r="M11" s="20" t="str">
        <f aca="false">IF(B11="","",IFERROR(RATE(MAX(0,D11-E11),-F11,-H11,I11,1),"n/a"))</f>
        <v/>
      </c>
    </row>
    <row r="12" customFormat="false" ht="15" hidden="false" customHeight="false" outlineLevel="0" collapsed="false">
      <c r="B12" s="30"/>
      <c r="C12" s="13"/>
      <c r="D12" s="15"/>
      <c r="E12" s="15"/>
      <c r="F12" s="13"/>
      <c r="G12" s="13"/>
      <c r="H12" s="13"/>
      <c r="I12" s="13"/>
      <c r="J12" s="17" t="str">
        <f aca="false">IF(B12="","",MAX(0,D12-E12))</f>
        <v/>
      </c>
      <c r="K12" s="18" t="str">
        <f aca="false">IF(B12="","",F12*MAX(0,D12-E12))</f>
        <v/>
      </c>
      <c r="L12" s="31" t="str">
        <f aca="false">IF(B12="","",IFERROR(RATE(E12,-F12,0,H12,1),"n/a"))</f>
        <v/>
      </c>
      <c r="M12" s="20" t="str">
        <f aca="false">IF(B12="","",IFERROR(RATE(MAX(0,D12-E12),-F12,-H12,I12,1),"n/a"))</f>
        <v/>
      </c>
    </row>
    <row r="13" customFormat="false" ht="15" hidden="false" customHeight="false" outlineLevel="0" collapsed="false">
      <c r="B13" s="30"/>
      <c r="C13" s="13"/>
      <c r="D13" s="15"/>
      <c r="E13" s="15"/>
      <c r="F13" s="13"/>
      <c r="G13" s="13"/>
      <c r="H13" s="13"/>
      <c r="I13" s="13"/>
      <c r="J13" s="17" t="str">
        <f aca="false">IF(B13="","",MAX(0,D13-E13))</f>
        <v/>
      </c>
      <c r="K13" s="18" t="str">
        <f aca="false">IF(B13="","",F13*MAX(0,D13-E13))</f>
        <v/>
      </c>
      <c r="L13" s="31" t="str">
        <f aca="false">IF(B13="","",IFERROR(RATE(E13,-F13,0,H13,1),"n/a"))</f>
        <v/>
      </c>
      <c r="M13" s="20" t="str">
        <f aca="false">IF(B13="","",IFERROR(RATE(MAX(0,D13-E13),-F13,-H13,I13,1),"n/a"))</f>
        <v/>
      </c>
    </row>
    <row r="14" customFormat="false" ht="15" hidden="false" customHeight="false" outlineLevel="0" collapsed="false">
      <c r="B14" s="30"/>
      <c r="C14" s="13"/>
      <c r="D14" s="15"/>
      <c r="E14" s="15"/>
      <c r="F14" s="13"/>
      <c r="G14" s="13"/>
      <c r="H14" s="13"/>
      <c r="I14" s="13"/>
      <c r="J14" s="17" t="str">
        <f aca="false">IF(B14="","",MAX(0,D14-E14))</f>
        <v/>
      </c>
      <c r="K14" s="18" t="str">
        <f aca="false">IF(B14="","",F14*MAX(0,D14-E14))</f>
        <v/>
      </c>
      <c r="L14" s="31" t="str">
        <f aca="false">IF(B14="","",IFERROR(RATE(E14,-F14,0,H14,1),"n/a"))</f>
        <v/>
      </c>
      <c r="M14" s="20" t="str">
        <f aca="false">IF(B14="","",IFERROR(RATE(MAX(0,D14-E14),-F14,-H14,I14,1),"n/a"))</f>
        <v/>
      </c>
    </row>
    <row r="15" customFormat="false" ht="15" hidden="false" customHeight="false" outlineLevel="0" collapsed="false">
      <c r="B15" s="30"/>
      <c r="C15" s="13"/>
      <c r="D15" s="15"/>
      <c r="E15" s="15"/>
      <c r="F15" s="13"/>
      <c r="G15" s="13"/>
      <c r="H15" s="13"/>
      <c r="I15" s="13"/>
      <c r="J15" s="17" t="str">
        <f aca="false">IF(B15="","",MAX(0,D15-E15))</f>
        <v/>
      </c>
      <c r="K15" s="18" t="str">
        <f aca="false">IF(B15="","",F15*MAX(0,D15-E15))</f>
        <v/>
      </c>
      <c r="L15" s="31" t="str">
        <f aca="false">IF(B15="","",IFERROR(RATE(E15,-F15,0,H15,1),"n/a"))</f>
        <v/>
      </c>
      <c r="M15" s="20" t="str">
        <f aca="false">IF(B15="","",IFERROR(RATE(MAX(0,D15-E15),-F15,-H15,I15,1),"n/a"))</f>
        <v/>
      </c>
    </row>
    <row r="16" customFormat="false" ht="15" hidden="false" customHeight="false" outlineLevel="0" collapsed="false">
      <c r="B16" s="30"/>
      <c r="C16" s="13"/>
      <c r="D16" s="15"/>
      <c r="E16" s="15"/>
      <c r="F16" s="13"/>
      <c r="G16" s="13"/>
      <c r="H16" s="13"/>
      <c r="I16" s="13"/>
      <c r="J16" s="17" t="str">
        <f aca="false">IF(B16="","",MAX(0,D16-E16))</f>
        <v/>
      </c>
      <c r="K16" s="18" t="str">
        <f aca="false">IF(B16="","",F16*MAX(0,D16-E16))</f>
        <v/>
      </c>
      <c r="L16" s="31" t="str">
        <f aca="false">IF(B16="","",IFERROR(RATE(E16,-F16,0,H16,1),"n/a"))</f>
        <v/>
      </c>
      <c r="M16" s="20" t="str">
        <f aca="false">IF(B16="","",IFERROR(RATE(MAX(0,D16-E16),-F16,-H16,I16,1),"n/a"))</f>
        <v/>
      </c>
    </row>
    <row r="17" customFormat="false" ht="15" hidden="false" customHeight="false" outlineLevel="0" collapsed="false">
      <c r="B17" s="30"/>
      <c r="C17" s="13"/>
      <c r="D17" s="15"/>
      <c r="E17" s="15"/>
      <c r="F17" s="13"/>
      <c r="G17" s="13"/>
      <c r="H17" s="13"/>
      <c r="I17" s="13"/>
      <c r="J17" s="17" t="str">
        <f aca="false">IF(B17="","",MAX(0,D17-E17))</f>
        <v/>
      </c>
      <c r="K17" s="18" t="str">
        <f aca="false">IF(B17="","",F17*MAX(0,D17-E17))</f>
        <v/>
      </c>
      <c r="L17" s="31" t="str">
        <f aca="false">IF(B17="","",IFERROR(RATE(E17,-F17,0,H17,1),"n/a"))</f>
        <v/>
      </c>
      <c r="M17" s="20" t="str">
        <f aca="false">IF(B17="","",IFERROR(RATE(MAX(0,D17-E17),-F17,-H17,I17,1),"n/a"))</f>
        <v/>
      </c>
    </row>
    <row r="18" customFormat="false" ht="15" hidden="false" customHeight="false" outlineLevel="0" collapsed="false">
      <c r="B18" s="32" t="s">
        <v>83</v>
      </c>
      <c r="F18" s="33" t="n">
        <f aca="false">SUM(F6:F17)</f>
        <v>48000</v>
      </c>
      <c r="G18" s="33" t="n">
        <f aca="false">SUM(G6:G17)</f>
        <v>384000</v>
      </c>
      <c r="H18" s="33" t="n">
        <f aca="false">SUM(H6:H17)</f>
        <v>210000</v>
      </c>
      <c r="I18" s="33" t="n">
        <f aca="false">SUM(I6:I17)</f>
        <v>1850000</v>
      </c>
      <c r="K18" s="33" t="n">
        <f aca="false">SUM(K6:K17)</f>
        <v>624000</v>
      </c>
    </row>
    <row r="20" customFormat="false" ht="15" hidden="false" customHeight="true" outlineLevel="0" collapsed="false">
      <c r="B20" s="28" t="s">
        <v>84</v>
      </c>
      <c r="C20" s="28"/>
      <c r="D20" s="28"/>
      <c r="E20" s="28"/>
      <c r="F20" s="28"/>
      <c r="G20" s="28"/>
      <c r="H20" s="28"/>
      <c r="I20" s="28"/>
      <c r="J20" s="28"/>
      <c r="K20" s="28"/>
      <c r="L20" s="28"/>
      <c r="M20" s="28"/>
    </row>
    <row r="21" customFormat="false" ht="25.5" hidden="false" customHeight="true" outlineLevel="0" collapsed="false">
      <c r="B21" s="28" t="s">
        <v>85</v>
      </c>
      <c r="C21" s="28"/>
      <c r="D21" s="28"/>
      <c r="E21" s="28"/>
      <c r="F21" s="28"/>
      <c r="G21" s="28"/>
      <c r="H21" s="28"/>
      <c r="I21" s="28"/>
      <c r="J21" s="28"/>
      <c r="K21" s="28"/>
      <c r="L21" s="28"/>
      <c r="M21" s="28"/>
    </row>
    <row r="22" customFormat="false" ht="15" hidden="false" customHeight="true" outlineLevel="0" collapsed="false">
      <c r="B22" s="28" t="s">
        <v>86</v>
      </c>
      <c r="C22" s="28"/>
      <c r="D22" s="28"/>
      <c r="E22" s="28"/>
      <c r="F22" s="28"/>
      <c r="G22" s="28"/>
      <c r="H22" s="28"/>
      <c r="I22" s="28"/>
      <c r="J22" s="28"/>
      <c r="K22" s="28"/>
      <c r="L22" s="28"/>
      <c r="M22" s="28"/>
    </row>
    <row r="24" customFormat="false" ht="25.5" hidden="false" customHeight="true" outlineLevel="0" collapsed="false">
      <c r="B24" s="28" t="s">
        <v>87</v>
      </c>
      <c r="C24" s="28"/>
      <c r="D24" s="28"/>
      <c r="E24" s="28"/>
      <c r="F24" s="28"/>
      <c r="G24" s="28"/>
      <c r="H24" s="28"/>
      <c r="I24" s="28"/>
      <c r="J24" s="28"/>
      <c r="K24" s="28"/>
      <c r="L24" s="28"/>
      <c r="M24" s="28"/>
    </row>
  </sheetData>
  <mergeCells count="4">
    <mergeCell ref="B20:M20"/>
    <mergeCell ref="B21:M21"/>
    <mergeCell ref="B22:M22"/>
    <mergeCell ref="B24:M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2026-07-19T05:02:49Z</dcterms:created>
  <dc:creator>openpyxl</dc:creator>
  <dc:description/>
  <dc:language>en-US</dc:language>
  <cp:lastModifiedBy/>
  <dcterms:modified xsi:type="dcterms:W3CDTF">2026-07-19T05:02:49Z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